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" windowWidth="19440" windowHeight="8115" activeTab="0"/>
  </bookViews>
  <sheets>
    <sheet name="pinquaNR" sheetId="1" r:id="rId1"/>
  </sheets>
  <definedNames>
    <definedName name="_xlnm._FilterDatabase" localSheetId="0" hidden="1">'pinquaNR'!$A$1:$S$43</definedName>
  </definedNames>
  <calcPr fullCalcOnLoad="1"/>
</workbook>
</file>

<file path=xl/sharedStrings.xml><?xml version="1.0" encoding="utf-8"?>
<sst xmlns="http://schemas.openxmlformats.org/spreadsheetml/2006/main" count="551" uniqueCount="39">
  <si>
    <t>Rapp.</t>
  </si>
  <si>
    <t>Descr. Rapporto</t>
  </si>
  <si>
    <t>Data inizio</t>
  </si>
  <si>
    <t>Mot. I.</t>
  </si>
  <si>
    <t>Descr. Mot. I.</t>
  </si>
  <si>
    <t>Data fine</t>
  </si>
  <si>
    <t>Mot. F.</t>
  </si>
  <si>
    <t>Descr. Mot. F.</t>
  </si>
  <si>
    <t>Ore Lav.</t>
  </si>
  <si>
    <t>Ore Set.</t>
  </si>
  <si>
    <t>P.T.</t>
  </si>
  <si>
    <t>Part.time</t>
  </si>
  <si>
    <t>Liv.</t>
  </si>
  <si>
    <t>Profilo</t>
  </si>
  <si>
    <t>XNR</t>
  </si>
  <si>
    <t>DIP. NON DI RUO</t>
  </si>
  <si>
    <t>A44</t>
  </si>
  <si>
    <t>Ass.Dip. a Temp</t>
  </si>
  <si>
    <t>I18</t>
  </si>
  <si>
    <t>Fine Rapp.Tempo</t>
  </si>
  <si>
    <t>no</t>
  </si>
  <si>
    <t>C1b</t>
  </si>
  <si>
    <t>C1c</t>
  </si>
  <si>
    <t>B1b</t>
  </si>
  <si>
    <t>A45</t>
  </si>
  <si>
    <t>si</t>
  </si>
  <si>
    <t>Orizzontale</t>
  </si>
  <si>
    <t>P0320</t>
  </si>
  <si>
    <t>P0309</t>
  </si>
  <si>
    <t>P0308</t>
  </si>
  <si>
    <t>GG lavorati fino 24/10/16</t>
  </si>
  <si>
    <t>educatore nido d'infanzia</t>
  </si>
  <si>
    <t>descr profilo</t>
  </si>
  <si>
    <t>insegnante scuola d'infanzia</t>
  </si>
  <si>
    <t>operatore scolastico qualificato</t>
  </si>
  <si>
    <t>tratt. Economico mensile lordo</t>
  </si>
  <si>
    <t>insegnante di relilgione part-time 50%</t>
  </si>
  <si>
    <t>educatore nido d'infanzia part-time 66,67%</t>
  </si>
  <si>
    <t>insegnante scuola d'infanzia part-time 66,67%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</si>
</sst>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i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 wrapText="1"/>
    </xf>
    <xf numFmtId="0" fontId="0" fillId="3" borderId="0" xfId="0" applyFill="1" applyAlignment="1">
      <alignment/>
    </xf>
    <xf numFmtId="4" fontId="3" fillId="0" borderId="0" xfId="0" applyNumberFormat="1" applyFont="1" applyAlignment="1">
      <alignment horizontal="center" wrapText="1"/>
    </xf>
    <xf numFmtId="4" fontId="0" fillId="0" borderId="0" xfId="0" applyNumberFormat="1" applyAlignment="1">
      <alignment/>
    </xf>
    <xf numFmtId="0" fontId="0" fillId="4" borderId="0" xfId="0" applyFill="1" applyAlignment="1">
      <alignment/>
    </xf>
    <xf numFmtId="4" fontId="0" fillId="4" borderId="0" xfId="0" applyNumberFormat="1" applyFill="1" applyAlignment="1">
      <alignment/>
    </xf>
    <xf numFmtId="0" fontId="0" fillId="5" borderId="0" xfId="0" applyFill="1" applyAlignment="1">
      <alignment/>
    </xf>
    <xf numFmtId="4" fontId="0" fillId="5" borderId="0" xfId="0" applyNumberFormat="1" applyFill="1" applyAlignment="1">
      <alignment/>
    </xf>
    <xf numFmtId="0" fontId="0" fillId="6" borderId="0" xfId="0" applyFill="1" applyAlignment="1">
      <alignment/>
    </xf>
    <xf numFmtId="4" fontId="0" fillId="6" borderId="0" xfId="0" applyNumberFormat="1" applyFill="1" applyAlignment="1">
      <alignment/>
    </xf>
    <xf numFmtId="0" fontId="0" fillId="7" borderId="0" xfId="0" applyFill="1" applyAlignment="1">
      <alignment/>
    </xf>
    <xf numFmtId="4" fontId="0" fillId="7" borderId="0" xfId="0" applyNumberFormat="1" applyFill="1" applyAlignment="1">
      <alignment/>
    </xf>
    <xf numFmtId="0" fontId="0" fillId="8" borderId="0" xfId="0" applyFill="1" applyAlignment="1">
      <alignment/>
    </xf>
    <xf numFmtId="4" fontId="0" fillId="8" borderId="0" xfId="0" applyNumberFormat="1" applyFill="1" applyAlignment="1">
      <alignment/>
    </xf>
    <xf numFmtId="0" fontId="0" fillId="9" borderId="0" xfId="0" applyFill="1" applyAlignment="1">
      <alignment/>
    </xf>
    <xf numFmtId="4" fontId="0" fillId="9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31">
      <selection activeCell="T1" sqref="T1:T16384"/>
    </sheetView>
  </sheetViews>
  <sheetFormatPr defaultColWidth="9.140625" defaultRowHeight="12.75"/>
  <cols>
    <col min="1" max="1" width="11.8515625" style="0" customWidth="1"/>
    <col min="2" max="2" width="7.00390625" style="0" bestFit="1" customWidth="1"/>
    <col min="3" max="3" width="16.140625" style="0" bestFit="1" customWidth="1"/>
    <col min="4" max="4" width="10.140625" style="0" bestFit="1" customWidth="1"/>
    <col min="5" max="5" width="6.28125" style="0" bestFit="1" customWidth="1"/>
    <col min="6" max="6" width="15.421875" style="0" bestFit="1" customWidth="1"/>
    <col min="7" max="7" width="10.140625" style="0" bestFit="1" customWidth="1"/>
    <col min="8" max="8" width="7.00390625" style="0" bestFit="1" customWidth="1"/>
    <col min="9" max="9" width="15.7109375" style="0" bestFit="1" customWidth="1"/>
    <col min="10" max="10" width="7.8515625" style="0" bestFit="1" customWidth="1"/>
    <col min="11" max="11" width="8.00390625" style="0" bestFit="1" customWidth="1"/>
    <col min="12" max="12" width="4.421875" style="0" bestFit="1" customWidth="1"/>
    <col min="13" max="13" width="10.421875" style="0" bestFit="1" customWidth="1"/>
    <col min="14" max="14" width="6.28125" style="0" bestFit="1" customWidth="1"/>
    <col min="15" max="15" width="10.140625" style="0" bestFit="1" customWidth="1"/>
    <col min="16" max="16" width="7.28125" style="0" bestFit="1" customWidth="1"/>
    <col min="17" max="17" width="36.8515625" style="0" bestFit="1" customWidth="1"/>
    <col min="18" max="18" width="16.28125" style="6" customWidth="1"/>
    <col min="19" max="19" width="10.140625" style="0" bestFit="1" customWidth="1"/>
  </cols>
  <sheetData>
    <row r="1" spans="1:19" s="3" customFormat="1" ht="21">
      <c r="A1" s="3" t="s">
        <v>30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2</v>
      </c>
      <c r="P1" s="3" t="s">
        <v>13</v>
      </c>
      <c r="Q1" s="3" t="s">
        <v>32</v>
      </c>
      <c r="R1" s="5" t="s">
        <v>35</v>
      </c>
      <c r="S1" s="3" t="s">
        <v>2</v>
      </c>
    </row>
    <row r="2" spans="1:19" ht="12.75">
      <c r="A2" s="2">
        <f>2574-249</f>
        <v>2325</v>
      </c>
      <c r="B2" t="s">
        <v>14</v>
      </c>
      <c r="C2" t="s">
        <v>15</v>
      </c>
      <c r="D2" s="1">
        <v>42628</v>
      </c>
      <c r="E2" t="s">
        <v>16</v>
      </c>
      <c r="F2" t="s">
        <v>17</v>
      </c>
      <c r="G2" s="1">
        <v>42916</v>
      </c>
      <c r="H2" t="s">
        <v>18</v>
      </c>
      <c r="I2" t="s">
        <v>19</v>
      </c>
      <c r="J2">
        <v>0</v>
      </c>
      <c r="K2">
        <v>0</v>
      </c>
      <c r="L2" t="s">
        <v>20</v>
      </c>
      <c r="N2" t="s">
        <v>22</v>
      </c>
      <c r="O2" s="1">
        <v>42628</v>
      </c>
      <c r="P2" s="7">
        <v>309</v>
      </c>
      <c r="Q2" s="7" t="s">
        <v>31</v>
      </c>
      <c r="R2" s="8">
        <v>1808.25</v>
      </c>
      <c r="S2" s="1">
        <v>42628</v>
      </c>
    </row>
    <row r="3" spans="1:19" ht="12.75">
      <c r="A3" s="2">
        <f>2439-249</f>
        <v>2190</v>
      </c>
      <c r="B3" t="s">
        <v>14</v>
      </c>
      <c r="C3" t="s">
        <v>15</v>
      </c>
      <c r="D3" s="1">
        <v>42646</v>
      </c>
      <c r="E3" t="s">
        <v>16</v>
      </c>
      <c r="F3" t="s">
        <v>17</v>
      </c>
      <c r="G3" s="1">
        <v>42916</v>
      </c>
      <c r="H3" t="s">
        <v>18</v>
      </c>
      <c r="I3" t="s">
        <v>19</v>
      </c>
      <c r="J3">
        <v>0</v>
      </c>
      <c r="K3">
        <v>0</v>
      </c>
      <c r="L3" t="s">
        <v>20</v>
      </c>
      <c r="N3" t="s">
        <v>23</v>
      </c>
      <c r="O3" s="1">
        <v>42646</v>
      </c>
      <c r="P3" s="11">
        <v>322</v>
      </c>
      <c r="Q3" s="11" t="s">
        <v>34</v>
      </c>
      <c r="R3" s="12">
        <v>1492.53</v>
      </c>
      <c r="S3" s="1">
        <v>42646</v>
      </c>
    </row>
    <row r="4" spans="1:19" ht="12.75">
      <c r="A4" s="2">
        <f>1065-249</f>
        <v>816</v>
      </c>
      <c r="B4" t="s">
        <v>14</v>
      </c>
      <c r="C4" t="s">
        <v>15</v>
      </c>
      <c r="D4" s="1">
        <v>42628</v>
      </c>
      <c r="E4" t="s">
        <v>16</v>
      </c>
      <c r="F4" t="s">
        <v>17</v>
      </c>
      <c r="G4" s="1">
        <v>42916</v>
      </c>
      <c r="H4" t="s">
        <v>18</v>
      </c>
      <c r="I4" t="s">
        <v>19</v>
      </c>
      <c r="J4">
        <v>0</v>
      </c>
      <c r="K4">
        <v>0</v>
      </c>
      <c r="L4" t="s">
        <v>20</v>
      </c>
      <c r="N4" t="s">
        <v>22</v>
      </c>
      <c r="O4" s="1">
        <v>42628</v>
      </c>
      <c r="P4" s="7">
        <v>309</v>
      </c>
      <c r="Q4" s="7" t="s">
        <v>31</v>
      </c>
      <c r="R4" s="8">
        <v>1808.25</v>
      </c>
      <c r="S4" s="1">
        <v>42628</v>
      </c>
    </row>
    <row r="5" spans="1:19" ht="12.75">
      <c r="A5" s="2">
        <f>1870-249</f>
        <v>1621</v>
      </c>
      <c r="B5" t="s">
        <v>14</v>
      </c>
      <c r="C5" t="s">
        <v>15</v>
      </c>
      <c r="D5" s="1">
        <v>42628</v>
      </c>
      <c r="E5" t="s">
        <v>16</v>
      </c>
      <c r="F5" t="s">
        <v>17</v>
      </c>
      <c r="G5" s="1">
        <v>42916</v>
      </c>
      <c r="H5" t="s">
        <v>18</v>
      </c>
      <c r="I5" t="s">
        <v>19</v>
      </c>
      <c r="J5">
        <v>0</v>
      </c>
      <c r="K5">
        <v>0</v>
      </c>
      <c r="L5" t="s">
        <v>20</v>
      </c>
      <c r="N5" t="s">
        <v>21</v>
      </c>
      <c r="O5" s="1">
        <v>42628</v>
      </c>
      <c r="P5" s="9">
        <v>308</v>
      </c>
      <c r="Q5" s="9" t="s">
        <v>33</v>
      </c>
      <c r="R5" s="10">
        <v>1849.57</v>
      </c>
      <c r="S5" s="1">
        <v>42628</v>
      </c>
    </row>
    <row r="6" spans="1:19" ht="12.75">
      <c r="A6" s="2">
        <f>2531-249</f>
        <v>2282</v>
      </c>
      <c r="B6" t="s">
        <v>14</v>
      </c>
      <c r="C6" t="s">
        <v>15</v>
      </c>
      <c r="D6" s="1">
        <v>42628</v>
      </c>
      <c r="E6" t="s">
        <v>16</v>
      </c>
      <c r="F6" t="s">
        <v>17</v>
      </c>
      <c r="G6" s="1">
        <v>42916</v>
      </c>
      <c r="H6" t="s">
        <v>18</v>
      </c>
      <c r="I6" t="s">
        <v>19</v>
      </c>
      <c r="J6">
        <v>0</v>
      </c>
      <c r="K6">
        <v>0</v>
      </c>
      <c r="L6" t="s">
        <v>20</v>
      </c>
      <c r="N6" t="s">
        <v>22</v>
      </c>
      <c r="O6" s="1">
        <v>42628</v>
      </c>
      <c r="P6" s="7">
        <v>309</v>
      </c>
      <c r="Q6" s="7" t="s">
        <v>31</v>
      </c>
      <c r="R6" s="8">
        <v>1808.25</v>
      </c>
      <c r="S6" s="1">
        <v>42628</v>
      </c>
    </row>
    <row r="7" spans="1:19" ht="12.75">
      <c r="A7" s="2">
        <f>1113-249</f>
        <v>864</v>
      </c>
      <c r="B7" t="s">
        <v>14</v>
      </c>
      <c r="C7" t="s">
        <v>15</v>
      </c>
      <c r="D7" s="1">
        <v>42628</v>
      </c>
      <c r="E7" t="s">
        <v>16</v>
      </c>
      <c r="F7" t="s">
        <v>17</v>
      </c>
      <c r="G7" s="1">
        <v>42916</v>
      </c>
      <c r="H7" t="s">
        <v>18</v>
      </c>
      <c r="I7" t="s">
        <v>19</v>
      </c>
      <c r="J7">
        <v>0</v>
      </c>
      <c r="K7">
        <v>0</v>
      </c>
      <c r="L7" t="s">
        <v>20</v>
      </c>
      <c r="N7" t="s">
        <v>22</v>
      </c>
      <c r="O7" s="1">
        <v>42628</v>
      </c>
      <c r="P7" s="7">
        <v>309</v>
      </c>
      <c r="Q7" s="7" t="s">
        <v>31</v>
      </c>
      <c r="R7" s="8">
        <v>1808.25</v>
      </c>
      <c r="S7" s="1">
        <v>42628</v>
      </c>
    </row>
    <row r="8" spans="1:19" ht="12.75">
      <c r="A8" s="2">
        <f>621-249</f>
        <v>372</v>
      </c>
      <c r="B8" t="s">
        <v>14</v>
      </c>
      <c r="C8" t="s">
        <v>15</v>
      </c>
      <c r="D8" s="1">
        <v>42628</v>
      </c>
      <c r="E8" t="s">
        <v>16</v>
      </c>
      <c r="F8" t="s">
        <v>17</v>
      </c>
      <c r="G8" s="1">
        <v>42916</v>
      </c>
      <c r="H8" t="s">
        <v>18</v>
      </c>
      <c r="I8" t="s">
        <v>19</v>
      </c>
      <c r="J8">
        <v>0</v>
      </c>
      <c r="K8">
        <v>0</v>
      </c>
      <c r="L8" t="s">
        <v>20</v>
      </c>
      <c r="N8" t="s">
        <v>21</v>
      </c>
      <c r="O8" s="1">
        <v>42628</v>
      </c>
      <c r="P8" s="9">
        <v>308</v>
      </c>
      <c r="Q8" s="9" t="s">
        <v>33</v>
      </c>
      <c r="R8" s="10">
        <v>1849.57</v>
      </c>
      <c r="S8" s="1">
        <v>42628</v>
      </c>
    </row>
    <row r="9" spans="1:19" ht="12.75">
      <c r="A9" s="2">
        <f>2391-249</f>
        <v>2142</v>
      </c>
      <c r="B9" t="s">
        <v>14</v>
      </c>
      <c r="C9" t="s">
        <v>15</v>
      </c>
      <c r="D9" s="1">
        <v>42625</v>
      </c>
      <c r="E9" t="s">
        <v>24</v>
      </c>
      <c r="F9" t="s">
        <v>17</v>
      </c>
      <c r="G9" s="1">
        <v>42916</v>
      </c>
      <c r="H9" t="s">
        <v>18</v>
      </c>
      <c r="I9" t="s">
        <v>19</v>
      </c>
      <c r="J9">
        <v>18</v>
      </c>
      <c r="K9">
        <v>36</v>
      </c>
      <c r="L9" t="s">
        <v>25</v>
      </c>
      <c r="M9" t="s">
        <v>26</v>
      </c>
      <c r="N9" t="s">
        <v>21</v>
      </c>
      <c r="O9" s="1">
        <v>42625</v>
      </c>
      <c r="P9" s="17" t="s">
        <v>27</v>
      </c>
      <c r="Q9" s="17" t="s">
        <v>36</v>
      </c>
      <c r="R9" s="18">
        <f>1849.57*0.5</f>
        <v>924.785</v>
      </c>
      <c r="S9" s="1">
        <v>42625</v>
      </c>
    </row>
    <row r="10" spans="1:19" ht="12.75">
      <c r="A10" s="2">
        <f>2797-249</f>
        <v>2548</v>
      </c>
      <c r="B10" t="s">
        <v>14</v>
      </c>
      <c r="C10" t="s">
        <v>15</v>
      </c>
      <c r="D10" s="1">
        <v>42628</v>
      </c>
      <c r="E10" t="s">
        <v>24</v>
      </c>
      <c r="F10" t="s">
        <v>17</v>
      </c>
      <c r="G10" s="1">
        <v>42916</v>
      </c>
      <c r="H10" t="s">
        <v>18</v>
      </c>
      <c r="I10" t="s">
        <v>19</v>
      </c>
      <c r="J10">
        <v>24</v>
      </c>
      <c r="K10">
        <v>36</v>
      </c>
      <c r="L10" t="s">
        <v>25</v>
      </c>
      <c r="M10" t="s">
        <v>26</v>
      </c>
      <c r="N10" t="s">
        <v>22</v>
      </c>
      <c r="O10" s="1">
        <v>42628</v>
      </c>
      <c r="P10" s="15" t="s">
        <v>28</v>
      </c>
      <c r="Q10" s="15" t="s">
        <v>37</v>
      </c>
      <c r="R10" s="16">
        <f>1808.25*0.6667</f>
        <v>1205.5602749999998</v>
      </c>
      <c r="S10" s="1">
        <v>42628</v>
      </c>
    </row>
    <row r="11" spans="1:19" ht="12.75">
      <c r="A11" s="2">
        <f>832-249</f>
        <v>583</v>
      </c>
      <c r="B11" t="s">
        <v>14</v>
      </c>
      <c r="C11" t="s">
        <v>15</v>
      </c>
      <c r="D11" s="1">
        <v>42628</v>
      </c>
      <c r="E11" t="s">
        <v>16</v>
      </c>
      <c r="F11" t="s">
        <v>17</v>
      </c>
      <c r="G11" s="1">
        <v>42916</v>
      </c>
      <c r="H11" t="s">
        <v>18</v>
      </c>
      <c r="I11" t="s">
        <v>19</v>
      </c>
      <c r="J11">
        <v>0</v>
      </c>
      <c r="K11">
        <v>0</v>
      </c>
      <c r="L11" t="s">
        <v>20</v>
      </c>
      <c r="N11" t="s">
        <v>22</v>
      </c>
      <c r="O11" s="1">
        <v>42628</v>
      </c>
      <c r="P11" s="7">
        <v>309</v>
      </c>
      <c r="Q11" s="7" t="s">
        <v>31</v>
      </c>
      <c r="R11" s="8">
        <v>1808.25</v>
      </c>
      <c r="S11" s="1">
        <v>42628</v>
      </c>
    </row>
    <row r="12" spans="1:19" ht="12.75">
      <c r="A12" s="2">
        <f>867-249</f>
        <v>618</v>
      </c>
      <c r="B12" t="s">
        <v>14</v>
      </c>
      <c r="C12" t="s">
        <v>15</v>
      </c>
      <c r="D12" s="1">
        <v>42628</v>
      </c>
      <c r="E12" t="s">
        <v>16</v>
      </c>
      <c r="F12" t="s">
        <v>17</v>
      </c>
      <c r="G12" s="1">
        <v>42916</v>
      </c>
      <c r="H12" t="s">
        <v>18</v>
      </c>
      <c r="I12" t="s">
        <v>19</v>
      </c>
      <c r="J12">
        <v>0</v>
      </c>
      <c r="K12">
        <v>0</v>
      </c>
      <c r="L12" t="s">
        <v>20</v>
      </c>
      <c r="N12" t="s">
        <v>22</v>
      </c>
      <c r="O12" s="1">
        <v>42628</v>
      </c>
      <c r="P12" s="7">
        <v>309</v>
      </c>
      <c r="Q12" s="7" t="s">
        <v>31</v>
      </c>
      <c r="R12" s="8">
        <v>1808.25</v>
      </c>
      <c r="S12" s="1">
        <v>42628</v>
      </c>
    </row>
    <row r="13" spans="1:19" ht="12.75">
      <c r="A13" s="2">
        <f>2720-249</f>
        <v>2471</v>
      </c>
      <c r="B13" t="s">
        <v>14</v>
      </c>
      <c r="C13" t="s">
        <v>15</v>
      </c>
      <c r="D13" s="1">
        <v>42628</v>
      </c>
      <c r="E13" t="s">
        <v>16</v>
      </c>
      <c r="F13" t="s">
        <v>17</v>
      </c>
      <c r="G13" s="1">
        <v>42916</v>
      </c>
      <c r="H13" t="s">
        <v>18</v>
      </c>
      <c r="I13" t="s">
        <v>19</v>
      </c>
      <c r="J13">
        <v>0</v>
      </c>
      <c r="K13">
        <v>0</v>
      </c>
      <c r="L13" t="s">
        <v>20</v>
      </c>
      <c r="N13" t="s">
        <v>22</v>
      </c>
      <c r="O13" s="1">
        <v>42628</v>
      </c>
      <c r="P13" s="7">
        <v>309</v>
      </c>
      <c r="Q13" s="7" t="s">
        <v>31</v>
      </c>
      <c r="R13" s="8">
        <v>1808.25</v>
      </c>
      <c r="S13" s="1">
        <v>42628</v>
      </c>
    </row>
    <row r="14" spans="1:19" ht="12.75">
      <c r="A14" s="2">
        <f>11128-9105-249</f>
        <v>1774</v>
      </c>
      <c r="B14" t="s">
        <v>14</v>
      </c>
      <c r="C14" t="s">
        <v>15</v>
      </c>
      <c r="D14" s="1">
        <v>42640</v>
      </c>
      <c r="E14" t="s">
        <v>16</v>
      </c>
      <c r="F14" t="s">
        <v>17</v>
      </c>
      <c r="G14" s="1">
        <v>42916</v>
      </c>
      <c r="H14" t="s">
        <v>18</v>
      </c>
      <c r="I14" t="s">
        <v>19</v>
      </c>
      <c r="J14">
        <v>0</v>
      </c>
      <c r="K14">
        <v>0</v>
      </c>
      <c r="L14" t="s">
        <v>20</v>
      </c>
      <c r="N14" t="s">
        <v>21</v>
      </c>
      <c r="O14" s="1">
        <v>42640</v>
      </c>
      <c r="P14" s="9">
        <v>308</v>
      </c>
      <c r="Q14" s="9" t="s">
        <v>33</v>
      </c>
      <c r="R14" s="10">
        <v>1849.57</v>
      </c>
      <c r="S14" s="1">
        <v>42640</v>
      </c>
    </row>
    <row r="15" spans="1:19" ht="12.75">
      <c r="A15" s="2">
        <f>2804-249</f>
        <v>2555</v>
      </c>
      <c r="B15" t="s">
        <v>14</v>
      </c>
      <c r="C15" t="s">
        <v>15</v>
      </c>
      <c r="D15" s="1">
        <v>42632</v>
      </c>
      <c r="E15" t="s">
        <v>16</v>
      </c>
      <c r="F15" t="s">
        <v>17</v>
      </c>
      <c r="G15" s="1">
        <v>42916</v>
      </c>
      <c r="H15" t="s">
        <v>18</v>
      </c>
      <c r="I15" t="s">
        <v>19</v>
      </c>
      <c r="J15">
        <v>0</v>
      </c>
      <c r="K15">
        <v>0</v>
      </c>
      <c r="L15" t="s">
        <v>20</v>
      </c>
      <c r="N15" t="s">
        <v>22</v>
      </c>
      <c r="O15" s="1">
        <v>42632</v>
      </c>
      <c r="P15" s="7">
        <v>309</v>
      </c>
      <c r="Q15" s="7" t="s">
        <v>31</v>
      </c>
      <c r="R15" s="8">
        <v>1808.25</v>
      </c>
      <c r="S15" s="1">
        <v>42632</v>
      </c>
    </row>
    <row r="16" spans="1:19" ht="12.75">
      <c r="A16" s="2">
        <f>945-249</f>
        <v>696</v>
      </c>
      <c r="B16" t="s">
        <v>14</v>
      </c>
      <c r="C16" t="s">
        <v>15</v>
      </c>
      <c r="D16" s="1">
        <v>42628</v>
      </c>
      <c r="E16" t="s">
        <v>16</v>
      </c>
      <c r="F16" t="s">
        <v>17</v>
      </c>
      <c r="G16" s="1">
        <v>42916</v>
      </c>
      <c r="H16" t="s">
        <v>18</v>
      </c>
      <c r="I16" t="s">
        <v>19</v>
      </c>
      <c r="J16">
        <v>0</v>
      </c>
      <c r="K16">
        <v>0</v>
      </c>
      <c r="L16" t="s">
        <v>20</v>
      </c>
      <c r="N16" t="s">
        <v>21</v>
      </c>
      <c r="O16" s="1">
        <v>42628</v>
      </c>
      <c r="P16" s="9">
        <v>308</v>
      </c>
      <c r="Q16" s="9" t="s">
        <v>33</v>
      </c>
      <c r="R16" s="10">
        <v>1849.57</v>
      </c>
      <c r="S16" s="1">
        <v>42628</v>
      </c>
    </row>
    <row r="17" spans="1:19" ht="12.75">
      <c r="A17" s="2">
        <f>1301-249</f>
        <v>1052</v>
      </c>
      <c r="B17" t="s">
        <v>14</v>
      </c>
      <c r="C17" t="s">
        <v>15</v>
      </c>
      <c r="D17" s="1">
        <v>42625</v>
      </c>
      <c r="E17" t="s">
        <v>16</v>
      </c>
      <c r="F17" t="s">
        <v>17</v>
      </c>
      <c r="G17" s="1">
        <v>42916</v>
      </c>
      <c r="H17" t="s">
        <v>18</v>
      </c>
      <c r="I17" t="s">
        <v>19</v>
      </c>
      <c r="J17">
        <v>0</v>
      </c>
      <c r="K17">
        <v>0</v>
      </c>
      <c r="L17" t="s">
        <v>20</v>
      </c>
      <c r="N17" t="s">
        <v>23</v>
      </c>
      <c r="O17" s="1">
        <v>42625</v>
      </c>
      <c r="P17" s="11">
        <v>322</v>
      </c>
      <c r="Q17" s="11" t="s">
        <v>34</v>
      </c>
      <c r="R17" s="12">
        <v>1492.53</v>
      </c>
      <c r="S17" s="1">
        <v>42625</v>
      </c>
    </row>
    <row r="18" spans="1:19" ht="12.75">
      <c r="A18" s="2">
        <f>809-249</f>
        <v>560</v>
      </c>
      <c r="B18" t="s">
        <v>14</v>
      </c>
      <c r="C18" t="s">
        <v>15</v>
      </c>
      <c r="D18" s="1">
        <v>42625</v>
      </c>
      <c r="E18" t="s">
        <v>16</v>
      </c>
      <c r="F18" t="s">
        <v>17</v>
      </c>
      <c r="G18" s="1">
        <v>42916</v>
      </c>
      <c r="H18" t="s">
        <v>18</v>
      </c>
      <c r="I18" t="s">
        <v>19</v>
      </c>
      <c r="J18">
        <v>0</v>
      </c>
      <c r="K18">
        <v>0</v>
      </c>
      <c r="L18" t="s">
        <v>20</v>
      </c>
      <c r="N18" t="s">
        <v>23</v>
      </c>
      <c r="O18" s="1">
        <v>42625</v>
      </c>
      <c r="P18" s="11">
        <v>322</v>
      </c>
      <c r="Q18" s="11" t="s">
        <v>34</v>
      </c>
      <c r="R18" s="12">
        <v>1492.53</v>
      </c>
      <c r="S18" s="1">
        <v>42625</v>
      </c>
    </row>
    <row r="19" spans="1:19" ht="12.75">
      <c r="A19" s="2">
        <f>2500-249</f>
        <v>2251</v>
      </c>
      <c r="B19" t="s">
        <v>14</v>
      </c>
      <c r="C19" t="s">
        <v>15</v>
      </c>
      <c r="D19" s="1">
        <v>42625</v>
      </c>
      <c r="E19" t="s">
        <v>16</v>
      </c>
      <c r="F19" t="s">
        <v>17</v>
      </c>
      <c r="G19" s="1">
        <v>42916</v>
      </c>
      <c r="H19" t="s">
        <v>18</v>
      </c>
      <c r="I19" t="s">
        <v>19</v>
      </c>
      <c r="J19">
        <v>0</v>
      </c>
      <c r="K19">
        <v>0</v>
      </c>
      <c r="L19" t="s">
        <v>20</v>
      </c>
      <c r="N19" t="s">
        <v>23</v>
      </c>
      <c r="O19" s="1">
        <v>42625</v>
      </c>
      <c r="P19" s="11">
        <v>322</v>
      </c>
      <c r="Q19" s="11" t="s">
        <v>34</v>
      </c>
      <c r="R19" s="12">
        <v>1492.53</v>
      </c>
      <c r="S19" s="1">
        <v>42625</v>
      </c>
    </row>
    <row r="20" spans="1:19" ht="12.75">
      <c r="A20" s="2">
        <f>2405-249</f>
        <v>2156</v>
      </c>
      <c r="B20" t="s">
        <v>14</v>
      </c>
      <c r="C20" t="s">
        <v>15</v>
      </c>
      <c r="D20" s="1">
        <v>42628</v>
      </c>
      <c r="E20" t="s">
        <v>16</v>
      </c>
      <c r="F20" t="s">
        <v>17</v>
      </c>
      <c r="G20" s="1">
        <v>42916</v>
      </c>
      <c r="H20" t="s">
        <v>18</v>
      </c>
      <c r="I20" t="s">
        <v>19</v>
      </c>
      <c r="J20">
        <v>0</v>
      </c>
      <c r="K20">
        <v>0</v>
      </c>
      <c r="L20" t="s">
        <v>20</v>
      </c>
      <c r="N20" t="s">
        <v>22</v>
      </c>
      <c r="O20" s="1">
        <v>42628</v>
      </c>
      <c r="P20" s="7">
        <v>309</v>
      </c>
      <c r="Q20" s="7" t="s">
        <v>31</v>
      </c>
      <c r="R20" s="8">
        <v>1808.25</v>
      </c>
      <c r="S20" s="1">
        <v>42628</v>
      </c>
    </row>
    <row r="21" spans="1:19" ht="12.75">
      <c r="A21" s="2">
        <f>2811-249</f>
        <v>2562</v>
      </c>
      <c r="B21" t="s">
        <v>14</v>
      </c>
      <c r="C21" t="s">
        <v>15</v>
      </c>
      <c r="D21" s="1">
        <v>42628</v>
      </c>
      <c r="E21" t="s">
        <v>16</v>
      </c>
      <c r="F21" t="s">
        <v>17</v>
      </c>
      <c r="G21" s="1">
        <v>42916</v>
      </c>
      <c r="H21" t="s">
        <v>18</v>
      </c>
      <c r="I21" t="s">
        <v>19</v>
      </c>
      <c r="J21">
        <v>0</v>
      </c>
      <c r="K21">
        <v>0</v>
      </c>
      <c r="L21" t="s">
        <v>20</v>
      </c>
      <c r="N21" t="s">
        <v>22</v>
      </c>
      <c r="O21" s="1">
        <v>42628</v>
      </c>
      <c r="P21" s="7">
        <v>309</v>
      </c>
      <c r="Q21" s="7" t="s">
        <v>31</v>
      </c>
      <c r="R21" s="8">
        <v>1808.25</v>
      </c>
      <c r="S21" s="1">
        <v>42628</v>
      </c>
    </row>
    <row r="22" spans="1:19" ht="12.75">
      <c r="A22" s="2">
        <f>2354-249</f>
        <v>2105</v>
      </c>
      <c r="B22" t="s">
        <v>14</v>
      </c>
      <c r="C22" t="s">
        <v>15</v>
      </c>
      <c r="D22" s="1">
        <v>42625</v>
      </c>
      <c r="E22" t="s">
        <v>24</v>
      </c>
      <c r="F22" t="s">
        <v>17</v>
      </c>
      <c r="G22" s="1">
        <v>42916</v>
      </c>
      <c r="H22" t="s">
        <v>18</v>
      </c>
      <c r="I22" t="s">
        <v>19</v>
      </c>
      <c r="J22">
        <v>18</v>
      </c>
      <c r="K22">
        <v>36</v>
      </c>
      <c r="L22" t="s">
        <v>25</v>
      </c>
      <c r="M22" t="s">
        <v>26</v>
      </c>
      <c r="N22" t="s">
        <v>21</v>
      </c>
      <c r="O22" s="1">
        <v>42625</v>
      </c>
      <c r="P22" s="17" t="s">
        <v>27</v>
      </c>
      <c r="Q22" s="17" t="s">
        <v>36</v>
      </c>
      <c r="R22" s="18">
        <f>1849.57*0.5</f>
        <v>924.785</v>
      </c>
      <c r="S22" s="1">
        <v>42625</v>
      </c>
    </row>
    <row r="23" spans="1:19" ht="12.75">
      <c r="A23" s="2">
        <f>1172-249</f>
        <v>923</v>
      </c>
      <c r="B23" t="s">
        <v>14</v>
      </c>
      <c r="C23" t="s">
        <v>15</v>
      </c>
      <c r="D23" s="1">
        <v>42628</v>
      </c>
      <c r="E23" t="s">
        <v>24</v>
      </c>
      <c r="F23" t="s">
        <v>17</v>
      </c>
      <c r="G23" s="1">
        <v>42916</v>
      </c>
      <c r="H23" t="s">
        <v>18</v>
      </c>
      <c r="I23" t="s">
        <v>19</v>
      </c>
      <c r="J23">
        <v>24</v>
      </c>
      <c r="K23">
        <v>36</v>
      </c>
      <c r="L23" t="s">
        <v>25</v>
      </c>
      <c r="M23" t="s">
        <v>26</v>
      </c>
      <c r="N23" t="s">
        <v>21</v>
      </c>
      <c r="O23" s="1">
        <v>42628</v>
      </c>
      <c r="P23" s="13" t="s">
        <v>29</v>
      </c>
      <c r="Q23" s="13" t="s">
        <v>38</v>
      </c>
      <c r="R23" s="14">
        <f>1849.57*0.6667</f>
        <v>1233.108319</v>
      </c>
      <c r="S23" s="1">
        <v>42628</v>
      </c>
    </row>
    <row r="24" spans="1:19" ht="12.75">
      <c r="A24" s="2">
        <f>2966-249</f>
        <v>2717</v>
      </c>
      <c r="B24" t="s">
        <v>14</v>
      </c>
      <c r="C24" t="s">
        <v>15</v>
      </c>
      <c r="D24" s="1">
        <v>42628</v>
      </c>
      <c r="E24" t="s">
        <v>16</v>
      </c>
      <c r="F24" t="s">
        <v>17</v>
      </c>
      <c r="G24" s="1">
        <v>42916</v>
      </c>
      <c r="H24" t="s">
        <v>18</v>
      </c>
      <c r="I24" t="s">
        <v>19</v>
      </c>
      <c r="J24">
        <v>0</v>
      </c>
      <c r="K24">
        <v>0</v>
      </c>
      <c r="L24" t="s">
        <v>20</v>
      </c>
      <c r="N24" t="s">
        <v>22</v>
      </c>
      <c r="O24" s="1">
        <v>42628</v>
      </c>
      <c r="P24" s="7">
        <v>309</v>
      </c>
      <c r="Q24" s="7" t="s">
        <v>31</v>
      </c>
      <c r="R24" s="8">
        <v>1808.25</v>
      </c>
      <c r="S24" s="1">
        <v>42628</v>
      </c>
    </row>
    <row r="25" spans="1:19" ht="12.75">
      <c r="A25" s="2">
        <f>1039-249</f>
        <v>790</v>
      </c>
      <c r="B25" t="s">
        <v>14</v>
      </c>
      <c r="C25" t="s">
        <v>15</v>
      </c>
      <c r="D25" s="1">
        <v>42628</v>
      </c>
      <c r="E25" t="s">
        <v>16</v>
      </c>
      <c r="F25" t="s">
        <v>17</v>
      </c>
      <c r="G25" s="1">
        <v>42916</v>
      </c>
      <c r="H25" t="s">
        <v>18</v>
      </c>
      <c r="I25" t="s">
        <v>19</v>
      </c>
      <c r="J25">
        <v>0</v>
      </c>
      <c r="K25">
        <v>0</v>
      </c>
      <c r="L25" t="s">
        <v>20</v>
      </c>
      <c r="N25" t="s">
        <v>22</v>
      </c>
      <c r="O25" s="1">
        <v>42628</v>
      </c>
      <c r="P25" s="7">
        <v>309</v>
      </c>
      <c r="Q25" s="7" t="s">
        <v>31</v>
      </c>
      <c r="R25" s="8">
        <v>1808.25</v>
      </c>
      <c r="S25" s="1">
        <v>42628</v>
      </c>
    </row>
    <row r="26" spans="1:19" ht="12.75">
      <c r="A26" s="2">
        <f>2427-249</f>
        <v>2178</v>
      </c>
      <c r="B26" t="s">
        <v>14</v>
      </c>
      <c r="C26" t="s">
        <v>15</v>
      </c>
      <c r="D26" s="1">
        <v>42625</v>
      </c>
      <c r="E26" t="s">
        <v>24</v>
      </c>
      <c r="F26" t="s">
        <v>17</v>
      </c>
      <c r="G26" s="1">
        <v>42916</v>
      </c>
      <c r="H26" t="s">
        <v>18</v>
      </c>
      <c r="I26" t="s">
        <v>19</v>
      </c>
      <c r="J26">
        <v>18</v>
      </c>
      <c r="K26">
        <v>36</v>
      </c>
      <c r="L26" t="s">
        <v>25</v>
      </c>
      <c r="M26" t="s">
        <v>26</v>
      </c>
      <c r="N26" t="s">
        <v>21</v>
      </c>
      <c r="O26" s="1">
        <v>42625</v>
      </c>
      <c r="P26" s="17" t="s">
        <v>27</v>
      </c>
      <c r="Q26" s="17" t="s">
        <v>36</v>
      </c>
      <c r="R26" s="18">
        <f>1849.57*0.5</f>
        <v>924.785</v>
      </c>
      <c r="S26" s="1">
        <v>42625</v>
      </c>
    </row>
    <row r="27" spans="1:19" ht="12.75">
      <c r="A27" s="2">
        <f>1240-249</f>
        <v>991</v>
      </c>
      <c r="B27" t="s">
        <v>14</v>
      </c>
      <c r="C27" t="s">
        <v>15</v>
      </c>
      <c r="D27" s="1">
        <v>42628</v>
      </c>
      <c r="E27" t="s">
        <v>16</v>
      </c>
      <c r="F27" t="s">
        <v>17</v>
      </c>
      <c r="G27" s="1">
        <v>42916</v>
      </c>
      <c r="H27" t="s">
        <v>18</v>
      </c>
      <c r="I27" t="s">
        <v>19</v>
      </c>
      <c r="J27">
        <v>0</v>
      </c>
      <c r="K27">
        <v>0</v>
      </c>
      <c r="L27" t="s">
        <v>20</v>
      </c>
      <c r="N27" t="s">
        <v>22</v>
      </c>
      <c r="O27" s="1">
        <v>42628</v>
      </c>
      <c r="P27" s="7">
        <v>309</v>
      </c>
      <c r="Q27" s="7" t="s">
        <v>31</v>
      </c>
      <c r="R27" s="8">
        <v>1808.25</v>
      </c>
      <c r="S27" s="1">
        <v>42628</v>
      </c>
    </row>
    <row r="28" spans="1:19" ht="12.75">
      <c r="A28" s="2">
        <f>1664-249</f>
        <v>1415</v>
      </c>
      <c r="B28" t="s">
        <v>14</v>
      </c>
      <c r="C28" t="s">
        <v>15</v>
      </c>
      <c r="D28" s="1">
        <v>42628</v>
      </c>
      <c r="E28" t="s">
        <v>16</v>
      </c>
      <c r="F28" t="s">
        <v>17</v>
      </c>
      <c r="G28" s="1">
        <v>42916</v>
      </c>
      <c r="H28" t="s">
        <v>18</v>
      </c>
      <c r="I28" t="s">
        <v>19</v>
      </c>
      <c r="J28">
        <v>0</v>
      </c>
      <c r="K28">
        <v>0</v>
      </c>
      <c r="L28" t="s">
        <v>20</v>
      </c>
      <c r="N28" t="s">
        <v>22</v>
      </c>
      <c r="O28" s="1">
        <v>42628</v>
      </c>
      <c r="P28" s="7">
        <v>309</v>
      </c>
      <c r="Q28" s="7" t="s">
        <v>31</v>
      </c>
      <c r="R28" s="8">
        <v>1808.25</v>
      </c>
      <c r="S28" s="1">
        <v>42628</v>
      </c>
    </row>
    <row r="29" spans="1:19" ht="12.75">
      <c r="A29" s="2">
        <f>1223-249</f>
        <v>974</v>
      </c>
      <c r="B29" t="s">
        <v>14</v>
      </c>
      <c r="C29" t="s">
        <v>15</v>
      </c>
      <c r="D29" s="1">
        <v>42625</v>
      </c>
      <c r="E29" t="s">
        <v>16</v>
      </c>
      <c r="F29" t="s">
        <v>17</v>
      </c>
      <c r="G29" s="1">
        <v>42916</v>
      </c>
      <c r="H29" t="s">
        <v>18</v>
      </c>
      <c r="I29" t="s">
        <v>19</v>
      </c>
      <c r="J29">
        <v>0</v>
      </c>
      <c r="K29">
        <v>0</v>
      </c>
      <c r="L29" t="s">
        <v>20</v>
      </c>
      <c r="N29" t="s">
        <v>23</v>
      </c>
      <c r="O29" s="1">
        <v>42625</v>
      </c>
      <c r="P29" s="11">
        <v>322</v>
      </c>
      <c r="Q29" s="11" t="s">
        <v>34</v>
      </c>
      <c r="R29" s="12">
        <v>1492.53</v>
      </c>
      <c r="S29" s="1">
        <v>42625</v>
      </c>
    </row>
    <row r="30" spans="1:19" ht="12.75">
      <c r="A30" s="2">
        <f>1126-249</f>
        <v>877</v>
      </c>
      <c r="B30" t="s">
        <v>14</v>
      </c>
      <c r="C30" t="s">
        <v>15</v>
      </c>
      <c r="D30" s="1">
        <v>42628</v>
      </c>
      <c r="E30" t="s">
        <v>16</v>
      </c>
      <c r="F30" t="s">
        <v>17</v>
      </c>
      <c r="G30" s="1">
        <v>42916</v>
      </c>
      <c r="H30" t="s">
        <v>18</v>
      </c>
      <c r="I30" t="s">
        <v>19</v>
      </c>
      <c r="J30">
        <v>0</v>
      </c>
      <c r="K30">
        <v>0</v>
      </c>
      <c r="L30" t="s">
        <v>20</v>
      </c>
      <c r="N30" t="s">
        <v>21</v>
      </c>
      <c r="O30" s="1">
        <v>42628</v>
      </c>
      <c r="P30" s="9">
        <v>308</v>
      </c>
      <c r="Q30" s="9" t="s">
        <v>33</v>
      </c>
      <c r="R30" s="10">
        <v>1849.57</v>
      </c>
      <c r="S30" s="1">
        <v>42628</v>
      </c>
    </row>
    <row r="31" spans="1:19" ht="12.75">
      <c r="A31" s="2">
        <f>1039-249</f>
        <v>790</v>
      </c>
      <c r="B31" t="s">
        <v>14</v>
      </c>
      <c r="C31" t="s">
        <v>15</v>
      </c>
      <c r="D31" s="1">
        <v>42628</v>
      </c>
      <c r="E31" t="s">
        <v>16</v>
      </c>
      <c r="F31" t="s">
        <v>17</v>
      </c>
      <c r="G31" s="1">
        <v>42916</v>
      </c>
      <c r="H31" t="s">
        <v>18</v>
      </c>
      <c r="I31" t="s">
        <v>19</v>
      </c>
      <c r="J31">
        <v>0</v>
      </c>
      <c r="K31">
        <v>0</v>
      </c>
      <c r="L31" t="s">
        <v>20</v>
      </c>
      <c r="N31" t="s">
        <v>21</v>
      </c>
      <c r="O31" s="1">
        <v>42628</v>
      </c>
      <c r="P31" s="9">
        <v>308</v>
      </c>
      <c r="Q31" s="9" t="s">
        <v>33</v>
      </c>
      <c r="R31" s="10">
        <v>1849.57</v>
      </c>
      <c r="S31" s="1">
        <v>42628</v>
      </c>
    </row>
    <row r="32" spans="1:19" ht="12.75">
      <c r="A32" s="2">
        <f>752-249</f>
        <v>503</v>
      </c>
      <c r="B32" t="s">
        <v>14</v>
      </c>
      <c r="C32" t="s">
        <v>15</v>
      </c>
      <c r="D32" s="1">
        <v>42628</v>
      </c>
      <c r="E32" t="s">
        <v>16</v>
      </c>
      <c r="F32" t="s">
        <v>17</v>
      </c>
      <c r="G32" s="1">
        <v>42916</v>
      </c>
      <c r="H32" t="s">
        <v>18</v>
      </c>
      <c r="I32" t="s">
        <v>19</v>
      </c>
      <c r="J32">
        <v>0</v>
      </c>
      <c r="K32">
        <v>0</v>
      </c>
      <c r="L32" t="s">
        <v>20</v>
      </c>
      <c r="N32" t="s">
        <v>21</v>
      </c>
      <c r="O32" s="1">
        <v>42628</v>
      </c>
      <c r="P32" s="9">
        <v>308</v>
      </c>
      <c r="Q32" s="9" t="s">
        <v>33</v>
      </c>
      <c r="R32" s="10">
        <v>1849.57</v>
      </c>
      <c r="S32" s="1">
        <v>42628</v>
      </c>
    </row>
    <row r="33" spans="1:19" ht="12.75">
      <c r="A33" s="2">
        <f>1174-249</f>
        <v>925</v>
      </c>
      <c r="B33" t="s">
        <v>14</v>
      </c>
      <c r="C33" t="s">
        <v>15</v>
      </c>
      <c r="D33" s="1">
        <v>42628</v>
      </c>
      <c r="E33" t="s">
        <v>16</v>
      </c>
      <c r="F33" t="s">
        <v>17</v>
      </c>
      <c r="G33" s="1">
        <v>42916</v>
      </c>
      <c r="H33" t="s">
        <v>18</v>
      </c>
      <c r="I33" t="s">
        <v>19</v>
      </c>
      <c r="J33">
        <v>0</v>
      </c>
      <c r="K33">
        <v>0</v>
      </c>
      <c r="L33" t="s">
        <v>20</v>
      </c>
      <c r="N33" t="s">
        <v>22</v>
      </c>
      <c r="O33" s="1">
        <v>42628</v>
      </c>
      <c r="P33" s="7">
        <v>309</v>
      </c>
      <c r="Q33" s="7" t="s">
        <v>31</v>
      </c>
      <c r="R33" s="8">
        <v>1808.25</v>
      </c>
      <c r="S33" s="1">
        <v>42628</v>
      </c>
    </row>
    <row r="34" spans="1:19" ht="12.75">
      <c r="A34" s="2">
        <f>1107-249</f>
        <v>858</v>
      </c>
      <c r="B34" t="s">
        <v>14</v>
      </c>
      <c r="C34" t="s">
        <v>15</v>
      </c>
      <c r="D34" s="1">
        <v>42628</v>
      </c>
      <c r="E34" t="s">
        <v>16</v>
      </c>
      <c r="F34" t="s">
        <v>17</v>
      </c>
      <c r="G34" s="1">
        <v>42916</v>
      </c>
      <c r="H34" t="s">
        <v>18</v>
      </c>
      <c r="I34" t="s">
        <v>19</v>
      </c>
      <c r="J34">
        <v>0</v>
      </c>
      <c r="K34">
        <v>0</v>
      </c>
      <c r="L34" t="s">
        <v>20</v>
      </c>
      <c r="N34" t="s">
        <v>21</v>
      </c>
      <c r="O34" s="1">
        <v>42628</v>
      </c>
      <c r="P34" s="9">
        <v>308</v>
      </c>
      <c r="Q34" s="9" t="s">
        <v>33</v>
      </c>
      <c r="R34" s="10">
        <v>1849.57</v>
      </c>
      <c r="S34" s="1">
        <v>42628</v>
      </c>
    </row>
    <row r="35" spans="1:19" ht="12.75">
      <c r="A35" s="2">
        <f>2095-249</f>
        <v>1846</v>
      </c>
      <c r="B35" t="s">
        <v>14</v>
      </c>
      <c r="C35" t="s">
        <v>15</v>
      </c>
      <c r="D35" s="1">
        <v>42625</v>
      </c>
      <c r="E35" t="s">
        <v>16</v>
      </c>
      <c r="F35" t="s">
        <v>17</v>
      </c>
      <c r="G35" s="1">
        <v>42916</v>
      </c>
      <c r="H35" t="s">
        <v>18</v>
      </c>
      <c r="I35" t="s">
        <v>19</v>
      </c>
      <c r="J35">
        <v>0</v>
      </c>
      <c r="K35">
        <v>0</v>
      </c>
      <c r="L35" t="s">
        <v>20</v>
      </c>
      <c r="N35" t="s">
        <v>23</v>
      </c>
      <c r="O35" s="1">
        <v>42625</v>
      </c>
      <c r="P35" s="11">
        <v>322</v>
      </c>
      <c r="Q35" s="11" t="s">
        <v>34</v>
      </c>
      <c r="R35" s="12">
        <v>1492.53</v>
      </c>
      <c r="S35" s="1">
        <v>42625</v>
      </c>
    </row>
    <row r="36" spans="1:19" ht="12.75">
      <c r="A36" s="2">
        <f>1218-249</f>
        <v>969</v>
      </c>
      <c r="B36" t="s">
        <v>14</v>
      </c>
      <c r="C36" t="s">
        <v>15</v>
      </c>
      <c r="D36" s="1">
        <v>42625</v>
      </c>
      <c r="E36" t="s">
        <v>24</v>
      </c>
      <c r="F36" t="s">
        <v>17</v>
      </c>
      <c r="G36" s="1">
        <v>42916</v>
      </c>
      <c r="H36" t="s">
        <v>18</v>
      </c>
      <c r="I36" t="s">
        <v>19</v>
      </c>
      <c r="J36">
        <v>18</v>
      </c>
      <c r="K36">
        <v>36</v>
      </c>
      <c r="L36" t="s">
        <v>25</v>
      </c>
      <c r="M36" t="s">
        <v>26</v>
      </c>
      <c r="N36" t="s">
        <v>21</v>
      </c>
      <c r="O36" s="1">
        <v>42625</v>
      </c>
      <c r="P36" s="17" t="s">
        <v>27</v>
      </c>
      <c r="Q36" s="17" t="s">
        <v>36</v>
      </c>
      <c r="R36" s="18">
        <f>1849.57*0.5</f>
        <v>924.785</v>
      </c>
      <c r="S36" s="1">
        <v>42625</v>
      </c>
    </row>
    <row r="37" spans="1:19" ht="12.75">
      <c r="A37" s="2">
        <f>873-249</f>
        <v>624</v>
      </c>
      <c r="B37" t="s">
        <v>14</v>
      </c>
      <c r="C37" t="s">
        <v>15</v>
      </c>
      <c r="D37" s="1">
        <v>42628</v>
      </c>
      <c r="E37" t="s">
        <v>16</v>
      </c>
      <c r="F37" t="s">
        <v>17</v>
      </c>
      <c r="G37" s="1">
        <v>42916</v>
      </c>
      <c r="H37" t="s">
        <v>18</v>
      </c>
      <c r="I37" t="s">
        <v>19</v>
      </c>
      <c r="J37">
        <v>0</v>
      </c>
      <c r="K37">
        <v>0</v>
      </c>
      <c r="L37" t="s">
        <v>20</v>
      </c>
      <c r="N37" t="s">
        <v>22</v>
      </c>
      <c r="O37" s="1">
        <v>42628</v>
      </c>
      <c r="P37" s="7">
        <v>309</v>
      </c>
      <c r="Q37" s="7" t="s">
        <v>31</v>
      </c>
      <c r="R37" s="8">
        <v>1808.25</v>
      </c>
      <c r="S37" s="1">
        <v>42628</v>
      </c>
    </row>
    <row r="38" spans="1:19" ht="12.75">
      <c r="A38" s="2">
        <f>1847-249</f>
        <v>1598</v>
      </c>
      <c r="B38" t="s">
        <v>14</v>
      </c>
      <c r="C38" t="s">
        <v>15</v>
      </c>
      <c r="D38" s="1">
        <v>42628</v>
      </c>
      <c r="E38" t="s">
        <v>16</v>
      </c>
      <c r="F38" t="s">
        <v>17</v>
      </c>
      <c r="G38" s="1">
        <v>42916</v>
      </c>
      <c r="H38" t="s">
        <v>18</v>
      </c>
      <c r="I38" t="s">
        <v>19</v>
      </c>
      <c r="J38">
        <v>0</v>
      </c>
      <c r="K38">
        <v>0</v>
      </c>
      <c r="L38" t="s">
        <v>20</v>
      </c>
      <c r="N38" t="s">
        <v>22</v>
      </c>
      <c r="O38" s="1">
        <v>42628</v>
      </c>
      <c r="P38" s="7">
        <v>309</v>
      </c>
      <c r="Q38" s="7" t="s">
        <v>31</v>
      </c>
      <c r="R38" s="8">
        <v>1808.25</v>
      </c>
      <c r="S38" s="1">
        <v>42628</v>
      </c>
    </row>
    <row r="39" spans="1:19" ht="12.75">
      <c r="A39" s="2">
        <f>2391-249</f>
        <v>2142</v>
      </c>
      <c r="B39" t="s">
        <v>14</v>
      </c>
      <c r="C39" t="s">
        <v>15</v>
      </c>
      <c r="D39" s="1">
        <v>42625</v>
      </c>
      <c r="E39" t="s">
        <v>24</v>
      </c>
      <c r="F39" t="s">
        <v>17</v>
      </c>
      <c r="G39" s="1">
        <v>42916</v>
      </c>
      <c r="H39" t="s">
        <v>18</v>
      </c>
      <c r="I39" t="s">
        <v>19</v>
      </c>
      <c r="J39">
        <v>18</v>
      </c>
      <c r="K39">
        <v>36</v>
      </c>
      <c r="L39" t="s">
        <v>25</v>
      </c>
      <c r="M39" t="s">
        <v>26</v>
      </c>
      <c r="N39" t="s">
        <v>21</v>
      </c>
      <c r="O39" s="1">
        <v>42625</v>
      </c>
      <c r="P39" s="17" t="s">
        <v>27</v>
      </c>
      <c r="Q39" s="17" t="s">
        <v>36</v>
      </c>
      <c r="R39" s="18">
        <f>1849.57*0.5</f>
        <v>924.785</v>
      </c>
      <c r="S39" s="1">
        <v>42625</v>
      </c>
    </row>
    <row r="40" spans="1:19" ht="12.75">
      <c r="A40" s="2">
        <f>1580-249</f>
        <v>1331</v>
      </c>
      <c r="B40" t="s">
        <v>14</v>
      </c>
      <c r="C40" t="s">
        <v>15</v>
      </c>
      <c r="D40" s="1">
        <v>42625</v>
      </c>
      <c r="E40" t="s">
        <v>16</v>
      </c>
      <c r="F40" t="s">
        <v>17</v>
      </c>
      <c r="G40" s="1">
        <v>42916</v>
      </c>
      <c r="H40" t="s">
        <v>18</v>
      </c>
      <c r="I40" t="s">
        <v>19</v>
      </c>
      <c r="J40">
        <v>0</v>
      </c>
      <c r="K40">
        <v>0</v>
      </c>
      <c r="L40" t="s">
        <v>20</v>
      </c>
      <c r="N40" t="s">
        <v>23</v>
      </c>
      <c r="O40" s="1">
        <v>42625</v>
      </c>
      <c r="P40" s="11">
        <v>322</v>
      </c>
      <c r="Q40" s="11" t="s">
        <v>34</v>
      </c>
      <c r="R40" s="12">
        <v>1492.53</v>
      </c>
      <c r="S40" s="1">
        <v>42625</v>
      </c>
    </row>
    <row r="41" spans="1:19" ht="12.75">
      <c r="A41" s="2">
        <f>1106-249</f>
        <v>857</v>
      </c>
      <c r="B41" t="s">
        <v>14</v>
      </c>
      <c r="C41" t="s">
        <v>15</v>
      </c>
      <c r="D41" s="1">
        <v>42628</v>
      </c>
      <c r="E41" t="s">
        <v>16</v>
      </c>
      <c r="F41" t="s">
        <v>17</v>
      </c>
      <c r="G41" s="1">
        <v>42916</v>
      </c>
      <c r="H41" t="s">
        <v>18</v>
      </c>
      <c r="I41" t="s">
        <v>19</v>
      </c>
      <c r="J41">
        <v>0</v>
      </c>
      <c r="K41">
        <v>0</v>
      </c>
      <c r="L41" t="s">
        <v>20</v>
      </c>
      <c r="N41" t="s">
        <v>21</v>
      </c>
      <c r="O41" s="1">
        <v>42628</v>
      </c>
      <c r="P41" s="9">
        <v>308</v>
      </c>
      <c r="Q41" s="9" t="s">
        <v>33</v>
      </c>
      <c r="R41" s="10">
        <v>1849.57</v>
      </c>
      <c r="S41" s="1">
        <v>42628</v>
      </c>
    </row>
    <row r="42" spans="1:19" ht="12.75">
      <c r="A42" s="2">
        <f>1055-249</f>
        <v>806</v>
      </c>
      <c r="B42" t="s">
        <v>14</v>
      </c>
      <c r="C42" t="s">
        <v>15</v>
      </c>
      <c r="D42" s="1">
        <v>42625</v>
      </c>
      <c r="E42" t="s">
        <v>16</v>
      </c>
      <c r="F42" t="s">
        <v>17</v>
      </c>
      <c r="G42" s="1">
        <v>42916</v>
      </c>
      <c r="H42" t="s">
        <v>18</v>
      </c>
      <c r="I42" t="s">
        <v>19</v>
      </c>
      <c r="J42">
        <v>0</v>
      </c>
      <c r="K42">
        <v>0</v>
      </c>
      <c r="L42" t="s">
        <v>20</v>
      </c>
      <c r="N42" t="s">
        <v>23</v>
      </c>
      <c r="O42" s="1">
        <v>42625</v>
      </c>
      <c r="P42" s="11">
        <v>322</v>
      </c>
      <c r="Q42" s="11" t="s">
        <v>34</v>
      </c>
      <c r="R42" s="12">
        <v>1492.53</v>
      </c>
      <c r="S42" s="1">
        <v>42625</v>
      </c>
    </row>
    <row r="43" spans="1:19" ht="12.75">
      <c r="A43" s="2">
        <f>1571-249</f>
        <v>1322</v>
      </c>
      <c r="B43" t="s">
        <v>14</v>
      </c>
      <c r="C43" t="s">
        <v>15</v>
      </c>
      <c r="D43" s="1">
        <v>42628</v>
      </c>
      <c r="E43" t="s">
        <v>16</v>
      </c>
      <c r="F43" t="s">
        <v>17</v>
      </c>
      <c r="G43" s="1">
        <v>42916</v>
      </c>
      <c r="H43" t="s">
        <v>18</v>
      </c>
      <c r="I43" t="s">
        <v>19</v>
      </c>
      <c r="J43">
        <v>0</v>
      </c>
      <c r="K43">
        <v>0</v>
      </c>
      <c r="L43" t="s">
        <v>20</v>
      </c>
      <c r="N43" t="s">
        <v>22</v>
      </c>
      <c r="O43" s="1">
        <v>42628</v>
      </c>
      <c r="P43" s="7">
        <v>309</v>
      </c>
      <c r="Q43" s="7" t="s">
        <v>31</v>
      </c>
      <c r="R43" s="8">
        <v>1808.25</v>
      </c>
      <c r="S43" s="1">
        <v>42628</v>
      </c>
    </row>
    <row r="48" spans="1:19" ht="12.75">
      <c r="A48" s="4">
        <f>289-249</f>
        <v>40</v>
      </c>
      <c r="B48" t="s">
        <v>14</v>
      </c>
      <c r="C48" t="s">
        <v>15</v>
      </c>
      <c r="D48" s="1">
        <v>42628</v>
      </c>
      <c r="E48" t="s">
        <v>16</v>
      </c>
      <c r="F48" t="s">
        <v>17</v>
      </c>
      <c r="G48" s="1">
        <v>42916</v>
      </c>
      <c r="H48" t="s">
        <v>18</v>
      </c>
      <c r="I48" t="s">
        <v>19</v>
      </c>
      <c r="J48">
        <v>0</v>
      </c>
      <c r="K48">
        <v>0</v>
      </c>
      <c r="L48" t="s">
        <v>20</v>
      </c>
      <c r="N48" t="s">
        <v>21</v>
      </c>
      <c r="O48" s="1">
        <v>42628</v>
      </c>
      <c r="P48">
        <v>308</v>
      </c>
      <c r="S48" s="1">
        <v>42628</v>
      </c>
    </row>
    <row r="49" spans="1:19" ht="12.75">
      <c r="A49" s="4">
        <f>494-249</f>
        <v>245</v>
      </c>
      <c r="B49" t="s">
        <v>14</v>
      </c>
      <c r="C49" t="s">
        <v>15</v>
      </c>
      <c r="D49" s="1">
        <v>42628</v>
      </c>
      <c r="E49" t="s">
        <v>16</v>
      </c>
      <c r="F49" t="s">
        <v>17</v>
      </c>
      <c r="G49" s="1">
        <v>42916</v>
      </c>
      <c r="H49" t="s">
        <v>18</v>
      </c>
      <c r="I49" t="s">
        <v>19</v>
      </c>
      <c r="J49">
        <v>0</v>
      </c>
      <c r="K49">
        <v>0</v>
      </c>
      <c r="L49" t="s">
        <v>20</v>
      </c>
      <c r="N49" t="s">
        <v>21</v>
      </c>
      <c r="O49" s="1">
        <v>42628</v>
      </c>
      <c r="P49">
        <v>308</v>
      </c>
      <c r="S49" s="1">
        <v>42628</v>
      </c>
    </row>
    <row r="50" spans="1:19" ht="12.75">
      <c r="A50" s="4">
        <f>330-249</f>
        <v>81</v>
      </c>
      <c r="B50" t="s">
        <v>14</v>
      </c>
      <c r="C50" t="s">
        <v>15</v>
      </c>
      <c r="D50" s="1">
        <v>42628</v>
      </c>
      <c r="E50" t="s">
        <v>16</v>
      </c>
      <c r="F50" t="s">
        <v>17</v>
      </c>
      <c r="G50" s="1">
        <v>42916</v>
      </c>
      <c r="H50" t="s">
        <v>18</v>
      </c>
      <c r="I50" t="s">
        <v>19</v>
      </c>
      <c r="J50">
        <v>0</v>
      </c>
      <c r="K50">
        <v>0</v>
      </c>
      <c r="L50" t="s">
        <v>20</v>
      </c>
      <c r="N50" t="s">
        <v>21</v>
      </c>
      <c r="O50" s="1">
        <v>42628</v>
      </c>
      <c r="P50">
        <v>308</v>
      </c>
      <c r="S50" s="1">
        <v>42628</v>
      </c>
    </row>
    <row r="51" spans="1:19" ht="12.75">
      <c r="A51" s="4">
        <f>289-249</f>
        <v>40</v>
      </c>
      <c r="B51" t="s">
        <v>14</v>
      </c>
      <c r="C51" t="s">
        <v>15</v>
      </c>
      <c r="D51" s="1">
        <v>42628</v>
      </c>
      <c r="E51" t="s">
        <v>16</v>
      </c>
      <c r="F51" t="s">
        <v>17</v>
      </c>
      <c r="G51" s="1">
        <v>42916</v>
      </c>
      <c r="H51" t="s">
        <v>18</v>
      </c>
      <c r="I51" t="s">
        <v>19</v>
      </c>
      <c r="J51">
        <v>0</v>
      </c>
      <c r="K51">
        <v>0</v>
      </c>
      <c r="L51" t="s">
        <v>20</v>
      </c>
      <c r="N51" t="s">
        <v>21</v>
      </c>
      <c r="O51" s="1">
        <v>42628</v>
      </c>
      <c r="P51">
        <v>308</v>
      </c>
      <c r="S51" s="1">
        <v>42628</v>
      </c>
    </row>
    <row r="52" spans="1:19" ht="12.75">
      <c r="A52" s="4">
        <v>55</v>
      </c>
      <c r="B52" t="s">
        <v>14</v>
      </c>
      <c r="C52" t="s">
        <v>15</v>
      </c>
      <c r="D52" s="1">
        <v>42628</v>
      </c>
      <c r="E52" t="s">
        <v>24</v>
      </c>
      <c r="F52" t="s">
        <v>17</v>
      </c>
      <c r="G52" s="1">
        <v>42805</v>
      </c>
      <c r="H52" t="s">
        <v>18</v>
      </c>
      <c r="I52" t="s">
        <v>19</v>
      </c>
      <c r="J52">
        <v>12</v>
      </c>
      <c r="K52">
        <v>36</v>
      </c>
      <c r="L52" t="s">
        <v>25</v>
      </c>
      <c r="M52" t="s">
        <v>26</v>
      </c>
      <c r="N52" t="s">
        <v>21</v>
      </c>
      <c r="O52" s="1">
        <v>42628</v>
      </c>
      <c r="P52" t="s">
        <v>29</v>
      </c>
      <c r="S52" s="1">
        <v>42628</v>
      </c>
    </row>
    <row r="53" spans="1:19" ht="12.75">
      <c r="A53" s="4">
        <f>289-249</f>
        <v>40</v>
      </c>
      <c r="B53" t="s">
        <v>14</v>
      </c>
      <c r="C53" t="s">
        <v>15</v>
      </c>
      <c r="D53" s="1">
        <v>42628</v>
      </c>
      <c r="E53" t="s">
        <v>16</v>
      </c>
      <c r="F53" t="s">
        <v>17</v>
      </c>
      <c r="G53" s="1">
        <v>42916</v>
      </c>
      <c r="H53" t="s">
        <v>18</v>
      </c>
      <c r="I53" t="s">
        <v>19</v>
      </c>
      <c r="J53">
        <v>0</v>
      </c>
      <c r="K53">
        <v>0</v>
      </c>
      <c r="L53" t="s">
        <v>20</v>
      </c>
      <c r="N53" t="s">
        <v>21</v>
      </c>
      <c r="O53" s="1">
        <v>42628</v>
      </c>
      <c r="P53">
        <v>308</v>
      </c>
      <c r="S53" s="1">
        <v>42628</v>
      </c>
    </row>
    <row r="54" spans="1:19" ht="12.75">
      <c r="A54" s="4">
        <f>289-249</f>
        <v>40</v>
      </c>
      <c r="B54" t="s">
        <v>14</v>
      </c>
      <c r="C54" t="s">
        <v>15</v>
      </c>
      <c r="D54" s="1">
        <v>42628</v>
      </c>
      <c r="E54" t="s">
        <v>16</v>
      </c>
      <c r="F54" t="s">
        <v>17</v>
      </c>
      <c r="G54" s="1">
        <v>42916</v>
      </c>
      <c r="H54" t="s">
        <v>18</v>
      </c>
      <c r="I54" t="s">
        <v>19</v>
      </c>
      <c r="J54">
        <v>0</v>
      </c>
      <c r="K54">
        <v>0</v>
      </c>
      <c r="L54" t="s">
        <v>20</v>
      </c>
      <c r="N54" t="s">
        <v>21</v>
      </c>
      <c r="O54" s="1">
        <v>42628</v>
      </c>
      <c r="P54">
        <v>308</v>
      </c>
      <c r="S54" s="1">
        <v>42628</v>
      </c>
    </row>
    <row r="55" spans="1:19" ht="12.75">
      <c r="A55" s="4">
        <f>289-249</f>
        <v>40</v>
      </c>
      <c r="B55" t="s">
        <v>14</v>
      </c>
      <c r="C55" t="s">
        <v>15</v>
      </c>
      <c r="D55" s="1">
        <v>42628</v>
      </c>
      <c r="E55" t="s">
        <v>16</v>
      </c>
      <c r="F55" t="s">
        <v>17</v>
      </c>
      <c r="G55" s="1">
        <v>42916</v>
      </c>
      <c r="H55" t="s">
        <v>18</v>
      </c>
      <c r="I55" t="s">
        <v>19</v>
      </c>
      <c r="J55">
        <v>0</v>
      </c>
      <c r="K55">
        <v>0</v>
      </c>
      <c r="L55" t="s">
        <v>20</v>
      </c>
      <c r="N55" t="s">
        <v>21</v>
      </c>
      <c r="O55" s="1">
        <v>42628</v>
      </c>
      <c r="P55">
        <v>308</v>
      </c>
      <c r="S55" s="1">
        <v>42628</v>
      </c>
    </row>
    <row r="56" spans="1:19" ht="12.75">
      <c r="A56" s="4">
        <f>290-249</f>
        <v>41</v>
      </c>
      <c r="B56" t="s">
        <v>14</v>
      </c>
      <c r="C56" t="s">
        <v>15</v>
      </c>
      <c r="D56" s="1">
        <v>42628</v>
      </c>
      <c r="E56" t="s">
        <v>16</v>
      </c>
      <c r="F56" t="s">
        <v>17</v>
      </c>
      <c r="G56" s="1">
        <v>42916</v>
      </c>
      <c r="H56" t="s">
        <v>18</v>
      </c>
      <c r="I56" t="s">
        <v>19</v>
      </c>
      <c r="J56">
        <v>0</v>
      </c>
      <c r="K56">
        <v>0</v>
      </c>
      <c r="L56" t="s">
        <v>20</v>
      </c>
      <c r="N56" t="s">
        <v>21</v>
      </c>
      <c r="O56" s="1">
        <v>42628</v>
      </c>
      <c r="P56">
        <v>308</v>
      </c>
      <c r="S56" s="1">
        <v>42628</v>
      </c>
    </row>
    <row r="57" spans="1:19" ht="12.75">
      <c r="A57" s="4">
        <f>321-249</f>
        <v>72</v>
      </c>
      <c r="B57" t="s">
        <v>14</v>
      </c>
      <c r="C57" t="s">
        <v>15</v>
      </c>
      <c r="D57" s="1">
        <v>42635</v>
      </c>
      <c r="E57" t="s">
        <v>16</v>
      </c>
      <c r="F57" t="s">
        <v>17</v>
      </c>
      <c r="G57" s="1">
        <v>42916</v>
      </c>
      <c r="H57" t="s">
        <v>18</v>
      </c>
      <c r="I57" t="s">
        <v>19</v>
      </c>
      <c r="J57">
        <v>0</v>
      </c>
      <c r="K57">
        <v>0</v>
      </c>
      <c r="L57" t="s">
        <v>20</v>
      </c>
      <c r="N57" t="s">
        <v>21</v>
      </c>
      <c r="O57" s="1">
        <v>42635</v>
      </c>
      <c r="P57">
        <v>308</v>
      </c>
      <c r="S57" s="1">
        <v>42635</v>
      </c>
    </row>
    <row r="58" spans="1:19" ht="12.75">
      <c r="A58" s="4">
        <f>289-249</f>
        <v>40</v>
      </c>
      <c r="B58" t="s">
        <v>14</v>
      </c>
      <c r="C58" t="s">
        <v>15</v>
      </c>
      <c r="D58" s="1">
        <v>42628</v>
      </c>
      <c r="E58" t="s">
        <v>16</v>
      </c>
      <c r="F58" t="s">
        <v>17</v>
      </c>
      <c r="G58" s="1">
        <v>42916</v>
      </c>
      <c r="H58" t="s">
        <v>18</v>
      </c>
      <c r="I58" t="s">
        <v>19</v>
      </c>
      <c r="J58">
        <v>0</v>
      </c>
      <c r="K58">
        <v>0</v>
      </c>
      <c r="L58" t="s">
        <v>20</v>
      </c>
      <c r="N58" t="s">
        <v>21</v>
      </c>
      <c r="O58" s="1">
        <v>42628</v>
      </c>
      <c r="P58">
        <v>308</v>
      </c>
      <c r="S58" s="1">
        <v>42628</v>
      </c>
    </row>
    <row r="59" spans="1:19" ht="12.75">
      <c r="A59" s="4">
        <f>481-249</f>
        <v>232</v>
      </c>
      <c r="B59" t="s">
        <v>14</v>
      </c>
      <c r="C59" t="s">
        <v>15</v>
      </c>
      <c r="D59" s="1">
        <v>42625</v>
      </c>
      <c r="E59" t="s">
        <v>16</v>
      </c>
      <c r="F59" t="s">
        <v>17</v>
      </c>
      <c r="G59" s="1">
        <v>42916</v>
      </c>
      <c r="H59" t="s">
        <v>18</v>
      </c>
      <c r="I59" t="s">
        <v>19</v>
      </c>
      <c r="J59">
        <v>0</v>
      </c>
      <c r="K59">
        <v>0</v>
      </c>
      <c r="L59" t="s">
        <v>20</v>
      </c>
      <c r="N59" t="s">
        <v>23</v>
      </c>
      <c r="O59" s="1">
        <v>42625</v>
      </c>
      <c r="P59">
        <v>322</v>
      </c>
      <c r="S59" s="1">
        <v>42625</v>
      </c>
    </row>
    <row r="60" spans="1:19" ht="12.75">
      <c r="A60" s="4">
        <f>386-249</f>
        <v>137</v>
      </c>
      <c r="B60" t="s">
        <v>14</v>
      </c>
      <c r="C60" t="s">
        <v>15</v>
      </c>
      <c r="D60" s="1">
        <v>42628</v>
      </c>
      <c r="E60" t="s">
        <v>16</v>
      </c>
      <c r="F60" t="s">
        <v>17</v>
      </c>
      <c r="G60" s="1">
        <v>42916</v>
      </c>
      <c r="H60" t="s">
        <v>18</v>
      </c>
      <c r="I60" t="s">
        <v>19</v>
      </c>
      <c r="J60">
        <v>0</v>
      </c>
      <c r="K60">
        <v>0</v>
      </c>
      <c r="L60" t="s">
        <v>20</v>
      </c>
      <c r="N60" t="s">
        <v>21</v>
      </c>
      <c r="O60" s="1">
        <v>42628</v>
      </c>
      <c r="P60">
        <v>308</v>
      </c>
      <c r="S60" s="1">
        <v>42628</v>
      </c>
    </row>
    <row r="61" spans="1:19" ht="12.75">
      <c r="A61" s="4">
        <f>289-249</f>
        <v>40</v>
      </c>
      <c r="B61" t="s">
        <v>14</v>
      </c>
      <c r="C61" t="s">
        <v>15</v>
      </c>
      <c r="D61" s="1">
        <v>42628</v>
      </c>
      <c r="E61" t="s">
        <v>16</v>
      </c>
      <c r="F61" t="s">
        <v>17</v>
      </c>
      <c r="G61" s="1">
        <v>42916</v>
      </c>
      <c r="H61" t="s">
        <v>18</v>
      </c>
      <c r="I61" t="s">
        <v>19</v>
      </c>
      <c r="J61">
        <v>0</v>
      </c>
      <c r="K61">
        <v>0</v>
      </c>
      <c r="L61" t="s">
        <v>20</v>
      </c>
      <c r="N61" t="s">
        <v>21</v>
      </c>
      <c r="O61" s="1">
        <v>42628</v>
      </c>
      <c r="P61">
        <v>308</v>
      </c>
      <c r="S61" s="1">
        <v>42628</v>
      </c>
    </row>
    <row r="62" spans="1:19" ht="12.75">
      <c r="A62" s="4">
        <f>289-249</f>
        <v>40</v>
      </c>
      <c r="B62" t="s">
        <v>14</v>
      </c>
      <c r="C62" t="s">
        <v>15</v>
      </c>
      <c r="D62" s="1">
        <v>42628</v>
      </c>
      <c r="E62" t="s">
        <v>16</v>
      </c>
      <c r="F62" t="s">
        <v>17</v>
      </c>
      <c r="G62" s="1">
        <v>42916</v>
      </c>
      <c r="H62" t="s">
        <v>18</v>
      </c>
      <c r="I62" t="s">
        <v>19</v>
      </c>
      <c r="J62">
        <v>0</v>
      </c>
      <c r="K62">
        <v>0</v>
      </c>
      <c r="L62" t="s">
        <v>20</v>
      </c>
      <c r="N62" t="s">
        <v>21</v>
      </c>
      <c r="O62" s="1">
        <v>42628</v>
      </c>
      <c r="P62">
        <v>308</v>
      </c>
      <c r="S62" s="1">
        <v>42628</v>
      </c>
    </row>
    <row r="63" spans="1:19" ht="12.75">
      <c r="A63" s="4">
        <f>299-249</f>
        <v>50</v>
      </c>
      <c r="B63" t="s">
        <v>14</v>
      </c>
      <c r="C63" t="s">
        <v>15</v>
      </c>
      <c r="D63" s="1">
        <v>42628</v>
      </c>
      <c r="E63" t="s">
        <v>16</v>
      </c>
      <c r="F63" t="s">
        <v>17</v>
      </c>
      <c r="G63" s="1">
        <v>42916</v>
      </c>
      <c r="H63" t="s">
        <v>18</v>
      </c>
      <c r="I63" t="s">
        <v>19</v>
      </c>
      <c r="J63">
        <v>0</v>
      </c>
      <c r="K63">
        <v>0</v>
      </c>
      <c r="L63" t="s">
        <v>20</v>
      </c>
      <c r="N63" t="s">
        <v>21</v>
      </c>
      <c r="O63" s="1">
        <v>42628</v>
      </c>
      <c r="P63">
        <v>308</v>
      </c>
      <c r="S63" s="1">
        <v>42628</v>
      </c>
    </row>
    <row r="64" spans="1:19" ht="12.75">
      <c r="A64" s="4">
        <f>395-249</f>
        <v>146</v>
      </c>
      <c r="B64" t="s">
        <v>14</v>
      </c>
      <c r="C64" t="s">
        <v>15</v>
      </c>
      <c r="D64" s="1">
        <v>42648</v>
      </c>
      <c r="E64" t="s">
        <v>24</v>
      </c>
      <c r="F64" t="s">
        <v>17</v>
      </c>
      <c r="G64" s="1">
        <v>42916</v>
      </c>
      <c r="H64" t="s">
        <v>18</v>
      </c>
      <c r="I64" t="s">
        <v>19</v>
      </c>
      <c r="J64">
        <v>24</v>
      </c>
      <c r="K64">
        <v>36</v>
      </c>
      <c r="L64" t="s">
        <v>25</v>
      </c>
      <c r="M64" t="s">
        <v>26</v>
      </c>
      <c r="N64" t="s">
        <v>21</v>
      </c>
      <c r="O64" s="1">
        <v>42648</v>
      </c>
      <c r="P64" t="s">
        <v>29</v>
      </c>
      <c r="S64" s="1">
        <v>42648</v>
      </c>
    </row>
  </sheetData>
  <autoFilter ref="A1:S4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M06671</cp:lastModifiedBy>
  <dcterms:created xsi:type="dcterms:W3CDTF">2016-10-31T13:43:11Z</dcterms:created>
  <dcterms:modified xsi:type="dcterms:W3CDTF">2016-11-03T09:30:33Z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